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<sst xmlns="http://schemas.openxmlformats.org/spreadsheetml/2006/main" count="39" uniqueCount="32">
  <si>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Point#</t>
  </si>
  <si>
    <t>xcoord</t>
  </si>
  <si>
    <t>ycoord</t>
  </si>
  <si>
    <t>Xcoord</t>
  </si>
  <si>
    <t>Ycoord</t>
  </si>
  <si>
    <t>A</t>
  </si>
  <si>
    <t>B</t>
  </si>
  <si>
    <t>C</t>
  </si>
  <si>
    <t>Dist to ref A</t>
  </si>
  <si>
    <t>Dist to Ref B</t>
  </si>
  <si>
    <t>Dist to Ref C</t>
  </si>
  <si>
    <t>RefPt</t>
  </si>
  <si>
    <t>Min Dist</t>
  </si>
  <si>
    <t>Cluster A</t>
  </si>
  <si>
    <t>Cluster B</t>
  </si>
  <si>
    <t>Cluster C</t>
  </si>
  <si>
    <t xml:space="preserve">MEMBERSHIP/Distance  IN </t>
  </si>
  <si>
    <t>count</t>
  </si>
  <si>
    <t>A new x</t>
  </si>
  <si>
    <t>A new y</t>
  </si>
  <si>
    <t>B new x</t>
  </si>
  <si>
    <t>B new y</t>
  </si>
  <si>
    <t>C new x</t>
  </si>
  <si>
    <t>C new y</t>
  </si>
  <si>
    <t>DIST:</t>
  </si>
  <si>
    <t xml:space="preserve">COST FUNCTION </t>
  </si>
  <si>
    <t>A Xsum</t>
  </si>
  <si>
    <t>A Ysum</t>
  </si>
  <si>
    <t>B Xsum</t>
  </si>
  <si>
    <t>B Ysum</t>
  </si>
  <si>
    <t>C Xsum</t>
  </si>
  <si>
    <t>C Ysum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</si>
</sst>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2" fontId="0" fillId="2" borderId="17" xfId="0" applyNumberFormat="1" applyFill="1" applyBorder="1" applyAlignment="1">
      <alignment/>
    </xf>
    <xf numFmtId="2" fontId="0" fillId="4" borderId="17" xfId="0" applyNumberFormat="1" applyFill="1" applyBorder="1" applyAlignment="1">
      <alignment/>
    </xf>
    <xf numFmtId="2" fontId="0" fillId="5" borderId="0" xfId="0" applyNumberFormat="1" applyFill="1" applyAlignment="1">
      <alignment/>
    </xf>
    <xf numFmtId="2" fontId="0" fillId="5" borderId="17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4" borderId="4" xfId="0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2" fontId="0" fillId="5" borderId="9" xfId="0" applyNumberFormat="1" applyFill="1" applyBorder="1" applyAlignment="1">
      <alignment/>
    </xf>
    <xf numFmtId="2" fontId="0" fillId="5" borderId="10" xfId="0" applyNumberForma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15" xfId="0" applyNumberFormat="1" applyFill="1" applyBorder="1" applyAlignment="1">
      <alignment/>
    </xf>
    <xf numFmtId="2" fontId="0" fillId="5" borderId="16" xfId="0" applyNumberFormat="1" applyFill="1" applyBorder="1" applyAlignment="1">
      <alignment/>
    </xf>
    <xf numFmtId="0" fontId="0" fillId="6" borderId="18" xfId="0" applyFill="1" applyBorder="1" applyAlignment="1">
      <alignment/>
    </xf>
    <xf numFmtId="2" fontId="0" fillId="6" borderId="19" xfId="0" applyNumberFormat="1" applyFill="1" applyBorder="1" applyAlignment="1">
      <alignment/>
    </xf>
    <xf numFmtId="2" fontId="0" fillId="6" borderId="20" xfId="0" applyNumberFormat="1" applyFill="1" applyBorder="1" applyAlignment="1">
      <alignment/>
    </xf>
    <xf numFmtId="1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DataPoints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Sheet1!$E$3:$E$19</c:f>
              <c:numCache/>
            </c:numRef>
          </c:xVal>
          <c:yVal>
            <c:numRef>
              <c:f>Sheet1!$F$3:$F$19</c:f>
              <c:numCache/>
            </c:numRef>
          </c:yVal>
          <c:smooth val="0"/>
        </c:ser>
        <c:ser>
          <c:idx val="1"/>
          <c:order val="1"/>
          <c:tx>
            <c:v>Ref Ponts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Sheet1!$B$3:$B$5</c:f>
              <c:numCache/>
            </c:numRef>
          </c:xVal>
          <c:yVal>
            <c:numRef>
              <c:f>Sheet1!$C$3:$C$5</c:f>
              <c:numCache/>
            </c:numRef>
          </c:yVal>
          <c:smooth val="0"/>
        </c:ser>
        <c:axId val="36846605"/>
        <c:axId val="63183990"/>
      </c:scatterChart>
      <c:valAx>
        <c:axId val="36846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83990"/>
        <c:crosses val="autoZero"/>
        <c:crossBetween val="midCat"/>
        <c:dispUnits/>
      </c:valAx>
      <c:valAx>
        <c:axId val="6318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46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20</xdr:row>
      <xdr:rowOff>57150</xdr:rowOff>
    </xdr:from>
    <xdr:to>
      <xdr:col>7</xdr:col>
      <xdr:colOff>619125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371475" y="3343275"/>
        <a:ext cx="4514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T21" sqref="T21"/>
    </sheetView>
  </sheetViews>
  <sheetFormatPr defaultColWidth="9.140625" defaultRowHeight="12.75"/>
  <cols>
    <col min="7" max="7" width="9.140625" style="18" customWidth="1"/>
    <col min="8" max="8" width="10.8515625" style="1" bestFit="1" customWidth="1"/>
    <col min="9" max="10" width="12.00390625" style="2" bestFit="1" customWidth="1"/>
    <col min="12" max="12" width="11.00390625" style="0" customWidth="1"/>
    <col min="13" max="13" width="9.140625" style="18" customWidth="1"/>
    <col min="14" max="16" width="9.140625" style="2" customWidth="1"/>
  </cols>
  <sheetData>
    <row r="1" spans="14:16" ht="13.5" thickBot="1">
      <c r="N1" s="1" t="s">
        <v>16</v>
      </c>
      <c r="O1" s="1"/>
      <c r="P1" s="1"/>
    </row>
    <row r="2" spans="1:16" ht="12.75">
      <c r="A2" s="15" t="s">
        <v>11</v>
      </c>
      <c r="B2" s="52" t="s">
        <v>3</v>
      </c>
      <c r="C2" s="53" t="s">
        <v>4</v>
      </c>
      <c r="E2" s="19" t="s">
        <v>1</v>
      </c>
      <c r="F2" s="20" t="s">
        <v>2</v>
      </c>
      <c r="G2" s="15" t="s">
        <v>0</v>
      </c>
      <c r="H2" s="6" t="s">
        <v>8</v>
      </c>
      <c r="I2" s="7" t="s">
        <v>9</v>
      </c>
      <c r="J2" s="8" t="s">
        <v>10</v>
      </c>
      <c r="L2" s="25" t="s">
        <v>12</v>
      </c>
      <c r="M2" s="15" t="s">
        <v>0</v>
      </c>
      <c r="N2" s="27" t="s">
        <v>13</v>
      </c>
      <c r="O2" s="28" t="s">
        <v>14</v>
      </c>
      <c r="P2" s="31" t="s">
        <v>15</v>
      </c>
    </row>
    <row r="3" spans="1:16" ht="12.75">
      <c r="A3" s="3" t="s">
        <v>5</v>
      </c>
      <c r="B3" s="4">
        <v>4.25</v>
      </c>
      <c r="C3" s="5">
        <v>8.25</v>
      </c>
      <c r="E3" s="21">
        <v>4</v>
      </c>
      <c r="F3" s="22">
        <v>4</v>
      </c>
      <c r="G3" s="16">
        <v>1</v>
      </c>
      <c r="H3" s="9">
        <f>SQRT((E3-$B$3)*(E3-$B$3)+(F3-$C$3)*(F3-$C$3))</f>
        <v>4.257346591481601</v>
      </c>
      <c r="I3" s="10">
        <f>SQRT((E3-$B$4)*(E3-$B$4)+(F3-$C$4)*(F3-$C$4))</f>
        <v>4.035003097892243</v>
      </c>
      <c r="J3" s="11">
        <f>SQRT((E3-$B$5)*(E3-$B$5)+(F3-$C$5)*(F3-$C$5))</f>
        <v>1.5231546211727816</v>
      </c>
      <c r="L3" s="2">
        <f>MIN(H3,I3,J3)</f>
        <v>1.5231546211727816</v>
      </c>
      <c r="M3" s="16">
        <v>1</v>
      </c>
      <c r="N3" s="26">
        <f>IF(H3&gt;L3,"",H3)</f>
      </c>
      <c r="O3" s="28">
        <f>IF(I3&gt;L3,"",I3)</f>
      </c>
      <c r="P3" s="31">
        <f>IF(J3&gt;L3,"",J3)</f>
        <v>1.5231546211727816</v>
      </c>
    </row>
    <row r="4" spans="1:16" ht="12.75">
      <c r="A4" s="49" t="s">
        <v>6</v>
      </c>
      <c r="B4" s="50">
        <v>7.875</v>
      </c>
      <c r="C4" s="51">
        <v>2.875</v>
      </c>
      <c r="E4" s="21">
        <v>3</v>
      </c>
      <c r="F4" s="22">
        <v>2</v>
      </c>
      <c r="G4" s="16">
        <v>2</v>
      </c>
      <c r="H4" s="9">
        <f aca="true" t="shared" si="0" ref="H4:H19">SQRT((E4-$B$3)*(E4-$B$3)+(F4-$C$3)*(F4-$C$3))</f>
        <v>6.373774391990981</v>
      </c>
      <c r="I4" s="10">
        <f aca="true" t="shared" si="1" ref="I4:I19">SQRT((E4-$B$4)*(E4-$B$4)+(F4-$C$4)*(F4-$C$4))</f>
        <v>4.952903189039738</v>
      </c>
      <c r="J4" s="11">
        <f aca="true" t="shared" si="2" ref="J4:J19">SQRT((E4-$B$5)*(E4-$B$5)+(F4-$C$5)*(F4-$C$5))</f>
        <v>0.7211102550927979</v>
      </c>
      <c r="L4" s="2">
        <f aca="true" t="shared" si="3" ref="L4:L19">MIN(H4,I4,J4)</f>
        <v>0.7211102550927979</v>
      </c>
      <c r="M4" s="16">
        <v>2</v>
      </c>
      <c r="N4" s="26">
        <f aca="true" t="shared" si="4" ref="N4:N19">IF(H4&gt;L4,"",H4)</f>
      </c>
      <c r="O4" s="28">
        <f aca="true" t="shared" si="5" ref="O4:O19">IF(I4&gt;L4,"",I4)</f>
      </c>
      <c r="P4" s="31">
        <f aca="true" t="shared" si="6" ref="P4:P19">IF(J4&gt;L4,"",J4)</f>
        <v>0.7211102550927979</v>
      </c>
    </row>
    <row r="5" spans="1:16" ht="12.75">
      <c r="A5" s="46" t="s">
        <v>7</v>
      </c>
      <c r="B5" s="47">
        <v>3.4</v>
      </c>
      <c r="C5" s="48">
        <v>2.6</v>
      </c>
      <c r="E5" s="21">
        <v>3</v>
      </c>
      <c r="F5" s="22">
        <v>7</v>
      </c>
      <c r="G5" s="16">
        <v>3</v>
      </c>
      <c r="H5" s="9">
        <f t="shared" si="0"/>
        <v>1.7677669529663689</v>
      </c>
      <c r="I5" s="10">
        <f t="shared" si="1"/>
        <v>6.3860198872224005</v>
      </c>
      <c r="J5" s="11">
        <f t="shared" si="2"/>
        <v>4.418144406874904</v>
      </c>
      <c r="L5" s="2">
        <f t="shared" si="3"/>
        <v>1.7677669529663689</v>
      </c>
      <c r="M5" s="16">
        <v>3</v>
      </c>
      <c r="N5" s="26">
        <f t="shared" si="4"/>
        <v>1.7677669529663689</v>
      </c>
      <c r="O5" s="28">
        <f t="shared" si="5"/>
      </c>
      <c r="P5" s="31">
        <f t="shared" si="6"/>
      </c>
    </row>
    <row r="6" spans="5:16" ht="12.75">
      <c r="E6" s="21">
        <v>4</v>
      </c>
      <c r="F6" s="22">
        <v>9</v>
      </c>
      <c r="G6" s="16">
        <v>4</v>
      </c>
      <c r="H6" s="9">
        <f t="shared" si="0"/>
        <v>0.7905694150420949</v>
      </c>
      <c r="I6" s="10">
        <f t="shared" si="1"/>
        <v>7.247844507162112</v>
      </c>
      <c r="J6" s="11">
        <f t="shared" si="2"/>
        <v>6.428063471995279</v>
      </c>
      <c r="L6" s="2">
        <f t="shared" si="3"/>
        <v>0.7905694150420949</v>
      </c>
      <c r="M6" s="16">
        <v>4</v>
      </c>
      <c r="N6" s="26">
        <f t="shared" si="4"/>
        <v>0.7905694150420949</v>
      </c>
      <c r="O6" s="28">
        <f t="shared" si="5"/>
      </c>
      <c r="P6" s="31">
        <f t="shared" si="6"/>
      </c>
    </row>
    <row r="7" spans="5:16" ht="13.5" thickBot="1">
      <c r="E7" s="21">
        <v>2</v>
      </c>
      <c r="F7" s="22">
        <v>1</v>
      </c>
      <c r="G7" s="16">
        <v>5</v>
      </c>
      <c r="H7" s="9">
        <f t="shared" si="0"/>
        <v>7.591113225344488</v>
      </c>
      <c r="I7" s="10">
        <f t="shared" si="1"/>
        <v>6.166948191772005</v>
      </c>
      <c r="J7" s="11">
        <f t="shared" si="2"/>
        <v>2.12602916254693</v>
      </c>
      <c r="L7" s="2">
        <f t="shared" si="3"/>
        <v>2.12602916254693</v>
      </c>
      <c r="M7" s="16">
        <v>5</v>
      </c>
      <c r="N7" s="26">
        <f t="shared" si="4"/>
      </c>
      <c r="O7" s="28">
        <f t="shared" si="5"/>
      </c>
      <c r="P7" s="31">
        <f t="shared" si="6"/>
        <v>2.12602916254693</v>
      </c>
    </row>
    <row r="8" spans="1:16" ht="13.5" thickBot="1">
      <c r="A8" s="59" t="s">
        <v>25</v>
      </c>
      <c r="B8" s="60"/>
      <c r="C8" s="61">
        <f>N20+O20+P20</f>
        <v>37.47716633972263</v>
      </c>
      <c r="E8" s="21">
        <v>1</v>
      </c>
      <c r="F8" s="22">
        <v>11</v>
      </c>
      <c r="G8" s="16">
        <v>6</v>
      </c>
      <c r="H8" s="9">
        <f t="shared" si="0"/>
        <v>4.257346591481601</v>
      </c>
      <c r="I8" s="10">
        <f t="shared" si="1"/>
        <v>10.643366478704001</v>
      </c>
      <c r="J8" s="11">
        <f t="shared" si="2"/>
        <v>8.736131867136622</v>
      </c>
      <c r="L8" s="2">
        <f t="shared" si="3"/>
        <v>4.257346591481601</v>
      </c>
      <c r="M8" s="16">
        <v>6</v>
      </c>
      <c r="N8" s="26">
        <f t="shared" si="4"/>
        <v>4.257346591481601</v>
      </c>
      <c r="O8" s="28">
        <f t="shared" si="5"/>
      </c>
      <c r="P8" s="31">
        <f t="shared" si="6"/>
      </c>
    </row>
    <row r="9" spans="5:16" ht="12.75">
      <c r="E9" s="21">
        <v>3</v>
      </c>
      <c r="F9" s="22">
        <v>4</v>
      </c>
      <c r="G9" s="16">
        <v>7</v>
      </c>
      <c r="H9" s="9">
        <f t="shared" si="0"/>
        <v>4.430011286667337</v>
      </c>
      <c r="I9" s="10">
        <f t="shared" si="1"/>
        <v>5.003124024047375</v>
      </c>
      <c r="J9" s="11">
        <f t="shared" si="2"/>
        <v>1.4560219778561034</v>
      </c>
      <c r="L9" s="2">
        <f t="shared" si="3"/>
        <v>1.4560219778561034</v>
      </c>
      <c r="M9" s="16">
        <v>7</v>
      </c>
      <c r="N9" s="26">
        <f t="shared" si="4"/>
      </c>
      <c r="O9" s="28">
        <f t="shared" si="5"/>
      </c>
      <c r="P9" s="31">
        <f t="shared" si="6"/>
        <v>1.4560219778561034</v>
      </c>
    </row>
    <row r="10" spans="5:16" ht="12.75">
      <c r="E10" s="21">
        <v>5</v>
      </c>
      <c r="F10" s="22">
        <v>4</v>
      </c>
      <c r="G10" s="16">
        <v>8</v>
      </c>
      <c r="H10" s="9">
        <f t="shared" si="0"/>
        <v>4.315669125408017</v>
      </c>
      <c r="I10" s="10">
        <f t="shared" si="1"/>
        <v>3.087272258807117</v>
      </c>
      <c r="J10" s="11">
        <f t="shared" si="2"/>
        <v>2.12602916254693</v>
      </c>
      <c r="L10" s="2">
        <f t="shared" si="3"/>
        <v>2.12602916254693</v>
      </c>
      <c r="M10" s="16">
        <v>8</v>
      </c>
      <c r="N10" s="26">
        <f t="shared" si="4"/>
      </c>
      <c r="O10" s="28">
        <f t="shared" si="5"/>
      </c>
      <c r="P10" s="31">
        <f t="shared" si="6"/>
        <v>2.12602916254693</v>
      </c>
    </row>
    <row r="11" spans="5:16" ht="12.75">
      <c r="E11" s="21">
        <v>7</v>
      </c>
      <c r="F11" s="22">
        <v>1</v>
      </c>
      <c r="G11" s="16">
        <v>9</v>
      </c>
      <c r="H11" s="9">
        <f t="shared" si="0"/>
        <v>7.754031209635412</v>
      </c>
      <c r="I11" s="10">
        <f t="shared" si="1"/>
        <v>2.069118169655856</v>
      </c>
      <c r="J11" s="11">
        <f t="shared" si="2"/>
        <v>3.939543120718442</v>
      </c>
      <c r="L11" s="2">
        <f t="shared" si="3"/>
        <v>2.069118169655856</v>
      </c>
      <c r="M11" s="16">
        <v>9</v>
      </c>
      <c r="N11" s="26">
        <f t="shared" si="4"/>
      </c>
      <c r="O11" s="28">
        <f t="shared" si="5"/>
        <v>2.069118169655856</v>
      </c>
      <c r="P11" s="31">
        <f t="shared" si="6"/>
      </c>
    </row>
    <row r="12" spans="5:16" ht="12.75">
      <c r="E12" s="21">
        <v>1</v>
      </c>
      <c r="F12" s="22">
        <v>6</v>
      </c>
      <c r="G12" s="16">
        <v>10</v>
      </c>
      <c r="H12" s="9">
        <f t="shared" si="0"/>
        <v>3.952847075210474</v>
      </c>
      <c r="I12" s="10">
        <f t="shared" si="1"/>
        <v>7.551903733496608</v>
      </c>
      <c r="J12" s="11">
        <f t="shared" si="2"/>
        <v>4.161730409336962</v>
      </c>
      <c r="L12" s="2">
        <f t="shared" si="3"/>
        <v>3.952847075210474</v>
      </c>
      <c r="M12" s="16">
        <v>10</v>
      </c>
      <c r="N12" s="26">
        <f t="shared" si="4"/>
        <v>3.952847075210474</v>
      </c>
      <c r="O12" s="28">
        <f t="shared" si="5"/>
      </c>
      <c r="P12" s="31">
        <f t="shared" si="6"/>
      </c>
    </row>
    <row r="13" spans="5:16" ht="12.75">
      <c r="E13" s="21">
        <v>7</v>
      </c>
      <c r="F13" s="22">
        <v>1</v>
      </c>
      <c r="G13" s="16">
        <v>11</v>
      </c>
      <c r="H13" s="9">
        <f t="shared" si="0"/>
        <v>7.754031209635412</v>
      </c>
      <c r="I13" s="10">
        <f t="shared" si="1"/>
        <v>2.069118169655856</v>
      </c>
      <c r="J13" s="11">
        <f t="shared" si="2"/>
        <v>3.939543120718442</v>
      </c>
      <c r="L13" s="2">
        <f t="shared" si="3"/>
        <v>2.069118169655856</v>
      </c>
      <c r="M13" s="16">
        <v>11</v>
      </c>
      <c r="N13" s="26">
        <f t="shared" si="4"/>
      </c>
      <c r="O13" s="28">
        <f t="shared" si="5"/>
        <v>2.069118169655856</v>
      </c>
      <c r="P13" s="31">
        <f t="shared" si="6"/>
      </c>
    </row>
    <row r="14" spans="5:16" ht="12.75">
      <c r="E14" s="21">
        <v>5</v>
      </c>
      <c r="F14" s="22">
        <v>2</v>
      </c>
      <c r="G14" s="16">
        <v>12</v>
      </c>
      <c r="H14" s="9">
        <f t="shared" si="0"/>
        <v>6.294839156007086</v>
      </c>
      <c r="I14" s="10">
        <f t="shared" si="1"/>
        <v>3.005203820042827</v>
      </c>
      <c r="J14" s="11">
        <f t="shared" si="2"/>
        <v>1.7088007490635064</v>
      </c>
      <c r="L14" s="2">
        <f t="shared" si="3"/>
        <v>1.7088007490635064</v>
      </c>
      <c r="M14" s="16">
        <v>12</v>
      </c>
      <c r="N14" s="26">
        <f t="shared" si="4"/>
      </c>
      <c r="O14" s="28">
        <f t="shared" si="5"/>
      </c>
      <c r="P14" s="31">
        <f t="shared" si="6"/>
        <v>1.7088007490635064</v>
      </c>
    </row>
    <row r="15" spans="5:16" ht="12.75">
      <c r="E15" s="21">
        <v>8</v>
      </c>
      <c r="F15" s="22">
        <v>2</v>
      </c>
      <c r="G15" s="16">
        <v>13</v>
      </c>
      <c r="H15" s="9">
        <f t="shared" si="0"/>
        <v>7.2886898685566255</v>
      </c>
      <c r="I15" s="10">
        <f t="shared" si="1"/>
        <v>0.8838834764831844</v>
      </c>
      <c r="J15" s="11">
        <f t="shared" si="2"/>
        <v>4.638965401897281</v>
      </c>
      <c r="L15" s="2">
        <f t="shared" si="3"/>
        <v>0.8838834764831844</v>
      </c>
      <c r="M15" s="16">
        <v>13</v>
      </c>
      <c r="N15" s="26">
        <f t="shared" si="4"/>
      </c>
      <c r="O15" s="28">
        <f t="shared" si="5"/>
        <v>0.8838834764831844</v>
      </c>
      <c r="P15" s="31">
        <f t="shared" si="6"/>
      </c>
    </row>
    <row r="16" spans="5:16" ht="12.75">
      <c r="E16" s="21">
        <v>9</v>
      </c>
      <c r="F16" s="22">
        <v>3</v>
      </c>
      <c r="G16" s="16">
        <v>14</v>
      </c>
      <c r="H16" s="9">
        <f t="shared" si="0"/>
        <v>7.079901129253148</v>
      </c>
      <c r="I16" s="10">
        <f t="shared" si="1"/>
        <v>1.1319231422671772</v>
      </c>
      <c r="J16" s="11">
        <f t="shared" si="2"/>
        <v>5.61426753904728</v>
      </c>
      <c r="L16" s="2">
        <f t="shared" si="3"/>
        <v>1.1319231422671772</v>
      </c>
      <c r="M16" s="16">
        <v>14</v>
      </c>
      <c r="N16" s="26">
        <f t="shared" si="4"/>
      </c>
      <c r="O16" s="28">
        <f t="shared" si="5"/>
        <v>1.1319231422671772</v>
      </c>
      <c r="P16" s="31">
        <f t="shared" si="6"/>
      </c>
    </row>
    <row r="17" spans="5:16" ht="12.75">
      <c r="E17" s="21">
        <v>10</v>
      </c>
      <c r="F17" s="22">
        <v>1</v>
      </c>
      <c r="G17" s="16">
        <v>15</v>
      </c>
      <c r="H17" s="9">
        <f t="shared" si="0"/>
        <v>9.253377761660873</v>
      </c>
      <c r="I17" s="10">
        <f t="shared" si="1"/>
        <v>2.8339460121886586</v>
      </c>
      <c r="J17" s="11">
        <f t="shared" si="2"/>
        <v>6.791170738539858</v>
      </c>
      <c r="L17" s="2">
        <f t="shared" si="3"/>
        <v>2.8339460121886586</v>
      </c>
      <c r="M17" s="16">
        <v>15</v>
      </c>
      <c r="N17" s="26">
        <f t="shared" si="4"/>
      </c>
      <c r="O17" s="28">
        <f t="shared" si="5"/>
        <v>2.8339460121886586</v>
      </c>
      <c r="P17" s="31">
        <f t="shared" si="6"/>
      </c>
    </row>
    <row r="18" spans="5:16" ht="12.75">
      <c r="E18" s="21">
        <v>12</v>
      </c>
      <c r="F18" s="22">
        <v>6</v>
      </c>
      <c r="G18" s="16">
        <v>16</v>
      </c>
      <c r="H18" s="9">
        <f t="shared" si="0"/>
        <v>8.070006195784487</v>
      </c>
      <c r="I18" s="10">
        <f t="shared" si="1"/>
        <v>5.175060386121113</v>
      </c>
      <c r="J18" s="11">
        <f t="shared" si="2"/>
        <v>9.247702417357514</v>
      </c>
      <c r="L18" s="2">
        <f t="shared" si="3"/>
        <v>5.175060386121113</v>
      </c>
      <c r="M18" s="16">
        <v>16</v>
      </c>
      <c r="N18" s="26">
        <f t="shared" si="4"/>
      </c>
      <c r="O18" s="28">
        <f t="shared" si="5"/>
        <v>5.175060386121113</v>
      </c>
      <c r="P18" s="31">
        <f t="shared" si="6"/>
      </c>
    </row>
    <row r="19" spans="5:16" ht="13.5" thickBot="1">
      <c r="E19" s="23">
        <v>5</v>
      </c>
      <c r="F19" s="24">
        <v>5</v>
      </c>
      <c r="G19" s="17">
        <v>17</v>
      </c>
      <c r="H19" s="12">
        <f t="shared" si="0"/>
        <v>3.3354160160315836</v>
      </c>
      <c r="I19" s="13">
        <f t="shared" si="1"/>
        <v>3.5750874115187727</v>
      </c>
      <c r="J19" s="14">
        <f t="shared" si="2"/>
        <v>2.8844410203711917</v>
      </c>
      <c r="L19" s="2">
        <f t="shared" si="3"/>
        <v>2.8844410203711917</v>
      </c>
      <c r="M19" s="17">
        <v>17</v>
      </c>
      <c r="N19" s="26">
        <f t="shared" si="4"/>
      </c>
      <c r="O19" s="28">
        <f t="shared" si="5"/>
      </c>
      <c r="P19" s="31">
        <f t="shared" si="6"/>
        <v>2.8844410203711917</v>
      </c>
    </row>
    <row r="20" spans="13:16" ht="13.5" thickBot="1">
      <c r="M20" s="18" t="s">
        <v>24</v>
      </c>
      <c r="N20" s="29">
        <f>SUM(N3:N19)</f>
        <v>10.76853003470054</v>
      </c>
      <c r="O20" s="30">
        <f>SUM(O3:O19)</f>
        <v>14.163049356371847</v>
      </c>
      <c r="P20" s="32">
        <f>SUM(P3:P19)</f>
        <v>12.545586948650241</v>
      </c>
    </row>
    <row r="25" spans="11:16" ht="12.75">
      <c r="K25" s="33" t="s">
        <v>26</v>
      </c>
      <c r="L25" s="33" t="s">
        <v>27</v>
      </c>
      <c r="M25" s="34" t="s">
        <v>28</v>
      </c>
      <c r="N25" s="28" t="s">
        <v>29</v>
      </c>
      <c r="O25" s="31" t="s">
        <v>30</v>
      </c>
      <c r="P25" s="31" t="s">
        <v>31</v>
      </c>
    </row>
    <row r="26" spans="11:16" ht="12.75">
      <c r="K26" s="33">
        <f>SUMIF(P3:P19,"&gt;=0",E3:E19)</f>
        <v>27</v>
      </c>
      <c r="L26" s="33">
        <f>SUMIF(N3:N19,"&gt;=0",F3:F19)</f>
        <v>33</v>
      </c>
      <c r="M26" s="34">
        <f>SUMIF(O3:O19,"&gt;=0",E3:E19)</f>
        <v>53</v>
      </c>
      <c r="N26" s="28">
        <f>SUMIF(O3:O19,"&gt;=0",F3:F19)</f>
        <v>14</v>
      </c>
      <c r="O26" s="31">
        <f>SUMIF(P3:P19,"&gt;=0",E3:E19)</f>
        <v>27</v>
      </c>
      <c r="P26" s="31">
        <f>SUMIF(P3:P19,"&gt;=0",F3:F19)</f>
        <v>22</v>
      </c>
    </row>
    <row r="27" spans="11:16" ht="12.75">
      <c r="K27" s="33"/>
      <c r="L27" s="33"/>
      <c r="M27" s="34"/>
      <c r="N27" s="28"/>
      <c r="O27" s="31"/>
      <c r="P27" s="31"/>
    </row>
    <row r="28" spans="11:16" ht="12.75">
      <c r="K28" s="33" t="s">
        <v>17</v>
      </c>
      <c r="L28" s="33"/>
      <c r="M28" s="34"/>
      <c r="N28" s="28"/>
      <c r="O28" s="31"/>
      <c r="P28" s="31"/>
    </row>
    <row r="29" spans="11:16" ht="13.5" thickBot="1">
      <c r="K29" s="33">
        <f>COUNTIF(N3:N19,"&gt;0")</f>
        <v>4</v>
      </c>
      <c r="L29" s="33"/>
      <c r="M29" s="34">
        <f>COUNTIF(O3:O19,"&gt;0")</f>
        <v>6</v>
      </c>
      <c r="N29" s="28"/>
      <c r="O29" s="62">
        <f>COUNTIF(P3:P19,"&gt;0")</f>
        <v>7</v>
      </c>
      <c r="P29" s="31"/>
    </row>
    <row r="30" spans="11:16" ht="12.75">
      <c r="K30" s="35" t="s">
        <v>18</v>
      </c>
      <c r="L30" s="36" t="s">
        <v>19</v>
      </c>
      <c r="M30" s="37" t="s">
        <v>20</v>
      </c>
      <c r="N30" s="38" t="s">
        <v>21</v>
      </c>
      <c r="O30" s="39" t="s">
        <v>22</v>
      </c>
      <c r="P30" s="40" t="s">
        <v>23</v>
      </c>
    </row>
    <row r="31" spans="11:17" ht="13.5" thickBot="1">
      <c r="K31" s="41">
        <f>K26/K29</f>
        <v>6.75</v>
      </c>
      <c r="L31" s="42">
        <f>L26/K29</f>
        <v>8.25</v>
      </c>
      <c r="M31" s="43">
        <f>M26/M29</f>
        <v>8.833333333333334</v>
      </c>
      <c r="N31" s="43">
        <f>N26/M29</f>
        <v>2.3333333333333335</v>
      </c>
      <c r="O31" s="44">
        <f>O26/O29</f>
        <v>3.857142857142857</v>
      </c>
      <c r="P31" s="45">
        <f>P26/O29</f>
        <v>3.142857142857143</v>
      </c>
      <c r="Q31" s="2"/>
    </row>
    <row r="34" spans="11:13" ht="12.75">
      <c r="K34" s="15" t="s">
        <v>11</v>
      </c>
      <c r="L34" s="52" t="s">
        <v>3</v>
      </c>
      <c r="M34" s="53" t="s">
        <v>4</v>
      </c>
    </row>
    <row r="35" spans="11:13" ht="12.75">
      <c r="K35" s="3" t="s">
        <v>5</v>
      </c>
      <c r="L35" s="27">
        <f>K31</f>
        <v>6.75</v>
      </c>
      <c r="M35" s="54">
        <f>L31</f>
        <v>8.25</v>
      </c>
    </row>
    <row r="36" spans="11:13" ht="12.75">
      <c r="K36" s="49" t="s">
        <v>6</v>
      </c>
      <c r="L36" s="55">
        <f>M31</f>
        <v>8.833333333333334</v>
      </c>
      <c r="M36" s="56">
        <f>N31</f>
        <v>2.3333333333333335</v>
      </c>
    </row>
    <row r="37" spans="11:13" ht="12.75">
      <c r="K37" s="46" t="s">
        <v>7</v>
      </c>
      <c r="L37" s="57">
        <f>O31</f>
        <v>3.857142857142857</v>
      </c>
      <c r="M37" s="58">
        <f>P31</f>
        <v>3.142857142857143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ECS</cp:lastModifiedBy>
  <dcterms:created xsi:type="dcterms:W3CDTF">2002-11-22T17:41:17Z</dcterms:created>
  <dcterms:modified xsi:type="dcterms:W3CDTF">2009-03-24T20:17:15Z</dcterms:modified>
  <cp:category/>
  <cp:version/>
  <cp:contentType/>
  <cp:contentStatus/>
</cp:coreProperties>
</file>